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Fiscal01" sheetId="2" state="visible" r:id="rId2"/>
    <sheet xmlns:r="http://schemas.openxmlformats.org/officeDocument/2006/relationships" name="Carryover-Allocation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9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20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color theme="1"/>
      <sz val="11"/>
      <scheme val="minor"/>
    </font>
    <font>
      <name val="Tahoma"/>
      <family val="2"/>
      <color indexed="81"/>
      <sz val="9"/>
    </font>
    <font>
      <name val="Tahoma"/>
      <family val="2"/>
      <b val="1"/>
      <color indexed="81"/>
      <sz val="9"/>
    </font>
    <font>
      <name val="Tahoma"/>
      <charset val="1"/>
      <color indexed="81"/>
      <sz val="9"/>
    </font>
    <font>
      <name val="Tahoma"/>
      <charset val="1"/>
      <b val="1"/>
      <color indexed="81"/>
      <sz val="9"/>
    </font>
  </fonts>
  <fills count="4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4" fillId="0" borderId="0"/>
    <xf numFmtId="44" fontId="4" fillId="0" borderId="0"/>
    <xf numFmtId="43" fontId="4" fillId="0" borderId="0"/>
    <xf numFmtId="9" fontId="4" fillId="0" borderId="0"/>
  </cellStyleXfs>
  <cellXfs count="52">
    <xf numFmtId="0" fontId="0" fillId="0" borderId="0" pivotButton="0" quotePrefix="0" xfId="0"/>
    <xf numFmtId="0" fontId="0" fillId="0" borderId="4" pivotButton="0" quotePrefix="0" xfId="0"/>
    <xf numFmtId="0" fontId="2" fillId="0" borderId="0" applyAlignment="1" pivotButton="0" quotePrefix="0" xfId="0">
      <alignment horizontal="center"/>
    </xf>
    <xf numFmtId="0" fontId="1" fillId="0" borderId="0" pivotButton="0" quotePrefix="0" xfId="0"/>
    <xf numFmtId="0" fontId="0" fillId="0" borderId="5" pivotButton="0" quotePrefix="0" xfId="0"/>
    <xf numFmtId="0" fontId="1" fillId="0" borderId="4" pivotButton="0" quotePrefix="0" xfId="0"/>
    <xf numFmtId="0" fontId="1" fillId="3" borderId="4" pivotButton="0" quotePrefix="0" xfId="0"/>
    <xf numFmtId="0" fontId="1" fillId="0" borderId="0" pivotButton="0" quotePrefix="0" xfId="0"/>
    <xf numFmtId="0" fontId="0" fillId="0" borderId="0" pivotButton="0" quotePrefix="0" xfId="0"/>
    <xf numFmtId="0" fontId="1" fillId="0" borderId="4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164" fontId="0" fillId="0" borderId="4" pivotButton="0" quotePrefix="0" xfId="1"/>
    <xf numFmtId="164" fontId="1" fillId="3" borderId="5" pivotButton="0" quotePrefix="0" xfId="1"/>
    <xf numFmtId="0" fontId="1" fillId="2" borderId="1" pivotButton="0" quotePrefix="0" xfId="0"/>
    <xf numFmtId="0" fontId="0" fillId="2" borderId="3" pivotButton="0" quotePrefix="0" xfId="0"/>
    <xf numFmtId="164" fontId="0" fillId="0" borderId="0" pivotButton="0" quotePrefix="0" xfId="0"/>
    <xf numFmtId="0" fontId="1" fillId="0" borderId="0" applyAlignment="1" pivotButton="0" quotePrefix="0" xfId="0">
      <alignment horizontal="left" indent="1"/>
    </xf>
    <xf numFmtId="0" fontId="1" fillId="2" borderId="7" pivotButton="0" quotePrefix="0" xfId="0"/>
    <xf numFmtId="165" fontId="0" fillId="0" borderId="5" pivotButton="0" quotePrefix="0" xfId="1"/>
    <xf numFmtId="165" fontId="0" fillId="0" borderId="4" pivotButton="0" quotePrefix="0" xfId="1"/>
    <xf numFmtId="165" fontId="0" fillId="0" borderId="6" pivotButton="0" quotePrefix="0" xfId="1"/>
    <xf numFmtId="165" fontId="1" fillId="0" borderId="5" applyAlignment="1" pivotButton="0" quotePrefix="0" xfId="1">
      <alignment horizontal="right"/>
    </xf>
    <xf numFmtId="165" fontId="1" fillId="0" borderId="4" applyAlignment="1" pivotButton="0" quotePrefix="0" xfId="1">
      <alignment horizontal="right"/>
    </xf>
    <xf numFmtId="165" fontId="0" fillId="0" borderId="5" pivotButton="0" quotePrefix="0" xfId="2"/>
    <xf numFmtId="165" fontId="0" fillId="0" borderId="4" pivotButton="0" quotePrefix="0" xfId="2"/>
    <xf numFmtId="165" fontId="1" fillId="0" borderId="4" pivotButton="0" quotePrefix="0" xfId="2"/>
    <xf numFmtId="10" fontId="0" fillId="0" borderId="0" pivotButton="0" quotePrefix="0" xfId="3"/>
    <xf numFmtId="0" fontId="0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2" fillId="0" borderId="2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3" fillId="3" borderId="1" applyAlignment="1" pivotButton="0" quotePrefix="0" xfId="0">
      <alignment horizontal="left"/>
    </xf>
    <xf numFmtId="0" fontId="3" fillId="3" borderId="2" applyAlignment="1" pivotButton="0" quotePrefix="0" xfId="0">
      <alignment horizontal="left"/>
    </xf>
    <xf numFmtId="0" fontId="3" fillId="3" borderId="3" applyAlignment="1" pivotButton="0" quotePrefix="0" xfId="0">
      <alignment horizontal="left"/>
    </xf>
    <xf numFmtId="0" fontId="1" fillId="2" borderId="1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2" fillId="0" borderId="7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3" fillId="3" borderId="7" applyAlignment="1" pivotButton="0" quotePrefix="0" xfId="0">
      <alignment horizontal="left"/>
    </xf>
    <xf numFmtId="164" fontId="0" fillId="0" borderId="4" pivotButton="0" quotePrefix="0" xfId="1"/>
    <xf numFmtId="164" fontId="1" fillId="3" borderId="5" pivotButton="0" quotePrefix="0" xfId="1"/>
    <xf numFmtId="0" fontId="1" fillId="2" borderId="7" applyAlignment="1" pivotButton="0" quotePrefix="0" xfId="0">
      <alignment horizontal="left"/>
    </xf>
    <xf numFmtId="165" fontId="0" fillId="0" borderId="5" pivotButton="0" quotePrefix="0" xfId="1"/>
    <xf numFmtId="165" fontId="0" fillId="0" borderId="4" pivotButton="0" quotePrefix="0" xfId="1"/>
    <xf numFmtId="165" fontId="0" fillId="0" borderId="6" pivotButton="0" quotePrefix="0" xfId="1"/>
    <xf numFmtId="165" fontId="1" fillId="0" borderId="5" applyAlignment="1" pivotButton="0" quotePrefix="0" xfId="1">
      <alignment horizontal="right"/>
    </xf>
    <xf numFmtId="165" fontId="1" fillId="0" borderId="4" applyAlignment="1" pivotButton="0" quotePrefix="0" xfId="1">
      <alignment horizontal="right"/>
    </xf>
    <xf numFmtId="164" fontId="0" fillId="0" borderId="0" pivotButton="0" quotePrefix="0" xfId="0"/>
    <xf numFmtId="165" fontId="0" fillId="0" borderId="5" pivotButton="0" quotePrefix="0" xfId="2"/>
    <xf numFmtId="165" fontId="0" fillId="0" borderId="4" pivotButton="0" quotePrefix="0" xfId="2"/>
    <xf numFmtId="165" fontId="1" fillId="0" borderId="4" pivotButton="0" quotePrefix="0" xfId="2"/>
  </cellXfs>
  <cellStyles count="4">
    <cellStyle name="Normal" xfId="0" builtinId="0"/>
    <cellStyle name="Currency" xfId="1" builtinId="4"/>
    <cellStyle name="Comma" xfId="2" builtinId="3"/>
    <cellStyle name="Percent" xfId="3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John G. Grelck IV</author>
  </authors>
  <commentList>
    <comment ref="B12" authorId="0" shapeId="0">
      <text>
        <t>John G. Grelck IV:
Took Fiscal01 + payments in process in last Sep AP + ELL Healthcare grant expenses that need to be moved to CAEP in Q1</t>
      </text>
    </comment>
    <comment ref="B14" authorId="0" shapeId="0">
      <text>
        <t xml:space="preserve">John G. Grelck IV:
Includes ELL actuals
</t>
      </text>
    </comment>
    <comment ref="E14" authorId="0" shapeId="0">
      <text>
        <t>John G. Grelck IV:
Includes ELL encumbrance</t>
      </text>
    </comment>
    <comment ref="K14" authorId="0" shapeId="0">
      <text>
        <t xml:space="preserve">John G. Grelck IV:
Includes WIOA expected overage &amp; ELL encumbrancses 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/Relationships>
</file>

<file path=xl/drawings/_rels/drawing2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png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3</row>
      <rowOff>152400</rowOff>
    </from>
    <to>
      <col>17</col>
      <colOff>344494</colOff>
      <row>25</row>
      <rowOff>133932</rowOff>
    </to>
    <pic>
      <nvPicPr>
        <cNvPr id="2" name="Picture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742950"/>
          <a:ext cx="11422069" cy="417253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0</col>
      <colOff>0</colOff>
      <row>27</row>
      <rowOff>0</rowOff>
    </from>
    <to>
      <col>17</col>
      <colOff>525494</colOff>
      <row>44</row>
      <rowOff>76663</rowOff>
    </to>
    <pic>
      <nvPicPr>
        <cNvPr id="3" name="Picture 2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5143500"/>
          <a:ext cx="11603069" cy="3315163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19</col>
      <colOff>11298</colOff>
      <row>4</row>
      <rowOff>133350</rowOff>
    </from>
    <to>
      <col>33</col>
      <colOff>58541</colOff>
      <row>18</row>
      <rowOff>67096</rowOff>
    </to>
    <pic>
      <nvPicPr>
        <cNvPr id="4" name="Picture 3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11593698" y="914400"/>
          <a:ext cx="8581643" cy="2600746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0</col>
      <colOff>0</colOff>
      <row>47</row>
      <rowOff>0</rowOff>
    </from>
    <to>
      <col>17</col>
      <colOff>354020</colOff>
      <row>65</row>
      <rowOff>86216</rowOff>
    </to>
    <pic>
      <nvPicPr>
        <cNvPr id="5" name="Picture 4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xfrm xmlns:a="http://schemas.openxmlformats.org/drawingml/2006/main">
          <a:off x="0" y="8991600"/>
          <a:ext cx="11431595" cy="3515216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171449</colOff>
      <row>1</row>
      <rowOff>108479</rowOff>
    </from>
    <to>
      <col>21</col>
      <colOff>354506</colOff>
      <row>29</row>
      <rowOff>172315</rowOff>
    </to>
    <pic>
      <nvPicPr>
        <cNvPr id="2" name="Picture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71449" y="298979"/>
          <a:ext cx="12984657" cy="5397836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0</col>
      <colOff>247650</colOff>
      <row>30</row>
      <rowOff>15090</rowOff>
    </from>
    <to>
      <col>21</col>
      <colOff>238125</colOff>
      <row>44</row>
      <rowOff>143336</rowOff>
    </to>
    <pic>
      <nvPicPr>
        <cNvPr id="3" name="Picture 2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247650" y="5730090"/>
          <a:ext cx="12792075" cy="2795246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5"/>
  <sheetViews>
    <sheetView tabSelected="1" zoomScale="85" zoomScaleNormal="85" workbookViewId="0">
      <selection activeCell="J33" sqref="J33"/>
    </sheetView>
  </sheetViews>
  <sheetFormatPr baseColWidth="8" defaultRowHeight="15"/>
  <cols>
    <col width="22.28515625" customWidth="1" style="8" min="1" max="1"/>
    <col width="18.140625" customWidth="1" style="8" min="2" max="2"/>
    <col width="20.28515625" customWidth="1" style="8" min="4" max="4"/>
    <col width="17.7109375" customWidth="1" style="8" min="5" max="5"/>
    <col width="17.5703125" customWidth="1" style="8" min="7" max="7"/>
    <col width="17.7109375" customWidth="1" style="8" min="8" max="8"/>
    <col width="17.42578125" customWidth="1" style="8" min="10" max="10"/>
    <col width="17.28515625" customWidth="1" style="8" min="11" max="11"/>
  </cols>
  <sheetData>
    <row r="1" ht="27" customHeight="1" s="8" thickBot="1">
      <c r="A1" s="36" t="inlineStr">
        <is>
          <t xml:space="preserve">  2026-27 Carryover Plan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8" t="n"/>
    </row>
    <row r="2" ht="26.25" customHeight="1" s="8">
      <c r="A2" s="2" t="n"/>
      <c r="B2" s="2" t="n"/>
      <c r="C2" s="2" t="n"/>
      <c r="D2" s="2" t="n"/>
      <c r="E2" s="2" t="n"/>
      <c r="F2" s="2" t="n"/>
      <c r="G2" s="2" t="n"/>
      <c r="H2" s="2" t="n"/>
    </row>
    <row r="3" ht="15.75" customHeight="1" s="8" thickBot="1"/>
    <row r="4" ht="21.75" customHeight="1" s="8" thickBot="1">
      <c r="A4" s="39" t="inlineStr">
        <is>
          <t xml:space="preserve">Site: </t>
        </is>
      </c>
      <c r="B4" s="37" t="n"/>
      <c r="C4" s="37" t="n"/>
      <c r="D4" s="37" t="n"/>
      <c r="E4" s="37" t="n"/>
      <c r="F4" s="37" t="n"/>
      <c r="G4" s="37" t="n"/>
      <c r="H4" s="37" t="n"/>
      <c r="I4" s="37" t="n"/>
      <c r="J4" s="37" t="n"/>
      <c r="K4" s="38" t="n"/>
    </row>
    <row r="5">
      <c r="A5" s="7" t="n"/>
    </row>
    <row r="6">
      <c r="A6" s="7" t="n"/>
    </row>
    <row r="7">
      <c r="A7" s="5" t="inlineStr">
        <is>
          <t xml:space="preserve">2025-26 Carryover: </t>
        </is>
      </c>
      <c r="B7" s="40" t="n">
        <v>674854</v>
      </c>
    </row>
    <row r="8">
      <c r="A8" s="5" t="inlineStr">
        <is>
          <t xml:space="preserve">2026-27 Allocation: </t>
        </is>
      </c>
      <c r="B8" s="40" t="n">
        <v>1256376</v>
      </c>
    </row>
    <row r="9">
      <c r="A9" s="6" t="inlineStr">
        <is>
          <t>Total 2026-27 Budget:</t>
        </is>
      </c>
      <c r="B9" s="41">
        <f>B7+B8</f>
        <v/>
      </c>
    </row>
    <row r="10">
      <c r="A10" s="7" t="n"/>
    </row>
    <row r="11">
      <c r="A11" s="7" t="n"/>
    </row>
    <row r="12" ht="15.75" customHeight="1" s="8" thickBot="1">
      <c r="B12" s="27" t="inlineStr">
        <is>
          <t>est actuals</t>
        </is>
      </c>
    </row>
    <row r="13" ht="15.75" customHeight="1" s="8" thickBot="1">
      <c r="A13" s="42" t="inlineStr">
        <is>
          <t>Quarter 1 (July 1 - September 30)</t>
        </is>
      </c>
      <c r="B13" s="38" t="n"/>
      <c r="D13" s="42" t="inlineStr">
        <is>
          <t>Quarter 2 (October 1 - December 31)</t>
        </is>
      </c>
      <c r="E13" s="38" t="n"/>
      <c r="F13" s="7" t="n"/>
      <c r="G13" s="42" t="inlineStr">
        <is>
          <t>Quarter 3 (January 1 - March 30)</t>
        </is>
      </c>
      <c r="H13" s="38" t="n"/>
      <c r="I13" s="7" t="n"/>
      <c r="J13" s="42" t="inlineStr">
        <is>
          <t>Quarter 4 (April 1 - June 30)</t>
        </is>
      </c>
      <c r="K13" s="38" t="n"/>
      <c r="L13" s="7" t="n"/>
      <c r="M13" s="7" t="n"/>
      <c r="N13" s="7" t="n"/>
    </row>
    <row r="14">
      <c r="A14" s="4" t="n">
        <v>1000</v>
      </c>
      <c r="B14" s="43">
        <f>91385+(17436)</f>
        <v/>
      </c>
      <c r="D14" s="4" t="n">
        <v>1000</v>
      </c>
      <c r="E14" s="43">
        <f>(243164/3)+(46147/3)</f>
        <v/>
      </c>
      <c r="G14" s="4" t="n">
        <v>1000</v>
      </c>
      <c r="H14" s="43" t="n">
        <v>126437</v>
      </c>
      <c r="J14" s="4" t="n">
        <v>1000</v>
      </c>
      <c r="K14" s="43" t="n">
        <v>175601</v>
      </c>
    </row>
    <row r="15">
      <c r="A15" s="1" t="n">
        <v>2000</v>
      </c>
      <c r="B15" s="44">
        <f>56397+(2479)</f>
        <v/>
      </c>
      <c r="D15" s="1" t="n">
        <v>2000</v>
      </c>
      <c r="E15" s="44">
        <f>151529/3</f>
        <v/>
      </c>
      <c r="G15" s="1" t="n">
        <v>2000</v>
      </c>
      <c r="H15" s="44" t="n">
        <v>70510</v>
      </c>
      <c r="J15" s="1" t="n">
        <v>2000</v>
      </c>
      <c r="K15" s="44" t="n">
        <v>120774</v>
      </c>
    </row>
    <row r="16">
      <c r="A16" s="1" t="n">
        <v>3000</v>
      </c>
      <c r="B16" s="44">
        <f>46696+(4238)</f>
        <v/>
      </c>
      <c r="D16" s="1" t="n">
        <v>3000</v>
      </c>
      <c r="E16" s="44">
        <f>(176845/3)+(11559/3)</f>
        <v/>
      </c>
      <c r="G16" s="1" t="n">
        <v>3000</v>
      </c>
      <c r="H16" s="44">
        <f>+E16</f>
        <v/>
      </c>
      <c r="J16" s="1" t="n">
        <v>3000</v>
      </c>
      <c r="K16" s="44">
        <f>+H16+(44108)</f>
        <v/>
      </c>
    </row>
    <row r="17">
      <c r="A17" s="1" t="n">
        <v>4000</v>
      </c>
      <c r="B17" s="44">
        <f>6128+(695)+(283)</f>
        <v/>
      </c>
      <c r="D17" s="1" t="n">
        <v>4000</v>
      </c>
      <c r="E17" s="44">
        <f>(40138/3)+175000</f>
        <v/>
      </c>
      <c r="G17" s="1" t="n">
        <v>4000</v>
      </c>
      <c r="H17" s="44">
        <f>+E17-175000</f>
        <v/>
      </c>
      <c r="J17" s="1" t="n">
        <v>4000</v>
      </c>
      <c r="K17" s="44">
        <f>+H17</f>
        <v/>
      </c>
    </row>
    <row r="18">
      <c r="A18" s="1" t="n">
        <v>5000</v>
      </c>
      <c r="B18" s="44">
        <f>29972+2156</f>
        <v/>
      </c>
      <c r="D18" s="1" t="n">
        <v>5000</v>
      </c>
      <c r="E18" s="44">
        <f>145636/3</f>
        <v/>
      </c>
      <c r="G18" s="1" t="n">
        <v>5000</v>
      </c>
      <c r="H18" s="44" t="n">
        <v>75545</v>
      </c>
      <c r="J18" s="1" t="n">
        <v>5000</v>
      </c>
      <c r="K18" s="44" t="n">
        <v>100545</v>
      </c>
    </row>
    <row r="19">
      <c r="A19" s="1" t="n">
        <v>6000</v>
      </c>
      <c r="B19" s="44" t="n">
        <v>0</v>
      </c>
      <c r="D19" s="1" t="n">
        <v>6000</v>
      </c>
      <c r="E19" s="44" t="n">
        <v>50000</v>
      </c>
      <c r="G19" s="1" t="n">
        <v>6000</v>
      </c>
      <c r="H19" s="44" t="n"/>
      <c r="J19" s="1" t="n">
        <v>6000</v>
      </c>
      <c r="K19" s="44" t="n"/>
    </row>
    <row r="20" ht="15.75" customHeight="1" s="8" thickBot="1">
      <c r="A20" s="1" t="inlineStr">
        <is>
          <t>Indirect</t>
        </is>
      </c>
      <c r="B20" s="45" t="n">
        <v>11529</v>
      </c>
      <c r="D20" s="1" t="inlineStr">
        <is>
          <t>Indirect</t>
        </is>
      </c>
      <c r="E20" s="45">
        <f>SUM(E14:E18)*5%</f>
        <v/>
      </c>
      <c r="G20" s="1" t="inlineStr">
        <is>
          <t>Indirect</t>
        </is>
      </c>
      <c r="H20" s="45">
        <f>SUM(H14:H18)*5%</f>
        <v/>
      </c>
      <c r="J20" s="1" t="inlineStr">
        <is>
          <t>Indirect</t>
        </is>
      </c>
      <c r="K20" s="45">
        <f>SUM(K14:K18)*5%</f>
        <v/>
      </c>
    </row>
    <row r="21">
      <c r="A21" s="9" t="inlineStr">
        <is>
          <t>Total Q1 Expenses</t>
        </is>
      </c>
      <c r="B21" s="46">
        <f>SUM(B14:B20)</f>
        <v/>
      </c>
      <c r="C21" s="10" t="n"/>
      <c r="D21" s="9" t="inlineStr">
        <is>
          <t>Total Q2 Expenses</t>
        </is>
      </c>
      <c r="E21" s="46">
        <f>SUM(E14:E20)</f>
        <v/>
      </c>
      <c r="F21" s="10" t="n"/>
      <c r="G21" s="9" t="inlineStr">
        <is>
          <t>Total Q3 Expenses</t>
        </is>
      </c>
      <c r="H21" s="46">
        <f>SUM(H14:H20)</f>
        <v/>
      </c>
      <c r="I21" s="10" t="n"/>
      <c r="J21" s="9" t="inlineStr">
        <is>
          <t>Total Q4 Expenses</t>
        </is>
      </c>
      <c r="K21" s="46">
        <f>SUM(K14:K20)</f>
        <v/>
      </c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</row>
    <row r="23">
      <c r="A23" s="9" t="inlineStr">
        <is>
          <t>Budget Remaining</t>
        </is>
      </c>
      <c r="B23" s="47">
        <f>B9-B21</f>
        <v/>
      </c>
      <c r="C23" s="10" t="n"/>
      <c r="D23" s="9" t="inlineStr">
        <is>
          <t>Budget Remaining</t>
        </is>
      </c>
      <c r="E23" s="47">
        <f>B23-E21</f>
        <v/>
      </c>
      <c r="F23" s="10" t="n"/>
      <c r="G23" s="9" t="inlineStr">
        <is>
          <t>Budget Remaining</t>
        </is>
      </c>
      <c r="H23" s="47">
        <f>E23-H21</f>
        <v/>
      </c>
      <c r="I23" s="10" t="n"/>
      <c r="J23" s="9" t="inlineStr">
        <is>
          <t>Budget Remaining</t>
        </is>
      </c>
      <c r="K23" s="47">
        <f>H23-K21</f>
        <v/>
      </c>
    </row>
    <row r="24"/>
    <row r="25"/>
    <row r="26" ht="15.75" customHeight="1" s="8" thickBot="1"/>
    <row r="27" ht="15.75" customHeight="1" s="8" thickBot="1">
      <c r="A27" s="13" t="inlineStr">
        <is>
          <t>YTD Totals:</t>
        </is>
      </c>
      <c r="B27" s="14" t="n"/>
      <c r="D27" t="inlineStr">
        <is>
          <t>26/27 funds remaining</t>
        </is>
      </c>
      <c r="E27" s="48">
        <f>B7+B8-(B21+E21+H21+K21)</f>
        <v/>
      </c>
    </row>
    <row r="28">
      <c r="A28" s="4" t="n">
        <v>1000</v>
      </c>
      <c r="B28" s="49">
        <f>B14+E14+H14+K14</f>
        <v/>
      </c>
      <c r="D28" t="inlineStr">
        <is>
          <t>Carryover %</t>
        </is>
      </c>
      <c r="E28" s="26">
        <f>K23/B8</f>
        <v/>
      </c>
    </row>
    <row r="29">
      <c r="A29" s="1" t="n">
        <v>2000</v>
      </c>
      <c r="B29" s="50">
        <f>B15+E15+H15+K15</f>
        <v/>
      </c>
      <c r="D29" s="16" t="inlineStr">
        <is>
          <t>Just a reminder: the consortium has voted to set each site's target at 19.9%.</t>
        </is>
      </c>
    </row>
    <row r="30">
      <c r="A30" s="1" t="n">
        <v>3000</v>
      </c>
      <c r="B30" s="50">
        <f>B16+E16+H16+K16</f>
        <v/>
      </c>
    </row>
    <row r="31">
      <c r="A31" s="1" t="n">
        <v>4000</v>
      </c>
      <c r="B31" s="50">
        <f>B17+E17+H17+K17</f>
        <v/>
      </c>
    </row>
    <row r="32">
      <c r="A32" s="1" t="n">
        <v>5000</v>
      </c>
      <c r="B32" s="50">
        <f>B18+E18+H18+K18</f>
        <v/>
      </c>
    </row>
    <row r="33">
      <c r="A33" s="1" t="n">
        <v>6000</v>
      </c>
      <c r="B33" s="50">
        <f>B19+E19+H19+K19</f>
        <v/>
      </c>
    </row>
    <row r="34">
      <c r="A34" s="1" t="n">
        <v>7000</v>
      </c>
      <c r="B34" s="50">
        <f>B20+E20+H20+K20</f>
        <v/>
      </c>
    </row>
    <row r="35">
      <c r="A35" s="5" t="inlineStr">
        <is>
          <t>Total YTD Expenses</t>
        </is>
      </c>
      <c r="B35" s="51">
        <f>SUM(B28:B34)</f>
        <v/>
      </c>
    </row>
  </sheetData>
  <mergeCells count="6">
    <mergeCell ref="A4:K4"/>
    <mergeCell ref="D13:E13"/>
    <mergeCell ref="A13:B13"/>
    <mergeCell ref="G13:H13"/>
    <mergeCell ref="J13:K13"/>
    <mergeCell ref="A1:K1"/>
  </mergeCells>
  <pageMargins left="0.7" right="0.7" top="0.75" bottom="0.75" header="0.3" footer="0.3"/>
  <pageSetup orientation="landscape" scale="7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selection activeCell="U5" sqref="U5"/>
    </sheetView>
  </sheetViews>
  <sheetFormatPr baseColWidth="8" defaultRowHeight="15"/>
  <cols>
    <col width="19.85546875" bestFit="1" customWidth="1" style="8" min="1" max="1"/>
  </cols>
  <sheetData>
    <row r="1">
      <c r="A1" t="inlineStr">
        <is>
          <t>Fiscal01 as of 9/29/26</t>
        </is>
      </c>
    </row>
    <row r="2" ht="15.75" customHeight="1" s="8" thickBot="1"/>
    <row r="3" ht="15.75" customHeight="1" s="8" thickBot="1">
      <c r="A3" s="17" t="inlineStr">
        <is>
          <t>CAEP</t>
        </is>
      </c>
    </row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 ht="15.75" customHeight="1" s="8" thickBot="1"/>
    <row r="27" ht="15.75" customHeight="1" s="8" thickBot="1">
      <c r="A27" s="17" t="inlineStr">
        <is>
          <t>WIOA</t>
        </is>
      </c>
    </row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 ht="15.75" customHeight="1" s="8" thickBot="1"/>
    <row r="47" ht="15.75" customHeight="1" s="8" thickBot="1">
      <c r="A47" s="17" t="inlineStr">
        <is>
          <t>ELL Healthcare</t>
        </is>
      </c>
      <c r="C47" t="inlineStr">
        <is>
          <t>Need to move these expenses to CAEP</t>
        </is>
      </c>
    </row>
  </sheetData>
  <pageMargins left="0.7" right="0.7" top="0.75" bottom="0.75" header="0.3" footer="0.3"/>
  <pageSetup orientation="portrait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topLeftCell="A10" workbookViewId="0">
      <selection activeCell="X32" sqref="X32"/>
    </sheetView>
  </sheetViews>
  <sheetFormatPr baseColWidth="8" defaultRowHeight="15"/>
  <sheetData/>
  <pageMargins left="0.7" right="0.7" top="0.75" bottom="0.75" header="0.3" footer="0.3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Shannon Eller</dc:creator>
  <dcterms:created xmlns:dcterms="http://purl.org/dc/terms/" xmlns:xsi="http://www.w3.org/2001/XMLSchema-instance" xsi:type="dcterms:W3CDTF">2019-06-04T18:17:52Z</dcterms:created>
  <dcterms:modified xmlns:dcterms="http://purl.org/dc/terms/" xmlns:xsi="http://www.w3.org/2001/XMLSchema-instance" xsi:type="dcterms:W3CDTF">2026-10-09T20:52:29Z</dcterms:modified>
  <cp:lastModifiedBy>Elaine Webber</cp:lastModifiedBy>
  <cp:lastPrinted>2019-10-21T23:20:58Z</cp:lastPrinted>
</cp:coreProperties>
</file>